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hondaschultz/Documents/Client Files/GBC docs/Accounting/Accounting to March 31, 2023/Member Registry and Financial Reconciliation/"/>
    </mc:Choice>
  </mc:AlternateContent>
  <xr:revisionPtr revIDLastSave="0" documentId="13_ncr:1_{3780F12F-6E27-CB4B-8531-C5EDBAAC335F}" xr6:coauthVersionLast="36" xr6:coauthVersionMax="47" xr10:uidLastSave="{00000000-0000-0000-0000-000000000000}"/>
  <bookViews>
    <workbookView xWindow="0" yWindow="460" windowWidth="20720" windowHeight="13420" xr2:uid="{F881ED03-C52E-2944-9E83-AF49BF04A95A}"/>
  </bookViews>
  <sheets>
    <sheet name="Sheet1" sheetId="2" r:id="rId1"/>
  </sheets>
  <definedNames>
    <definedName name="_xlnm.Print_Area" localSheetId="0">Sheet1!$A$1:$AK$11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1" i="2" l="1"/>
  <c r="J11" i="2"/>
  <c r="G11" i="2"/>
  <c r="C11" i="2" l="1"/>
  <c r="D11" i="2" s="1"/>
  <c r="C10" i="2"/>
  <c r="D10" i="2" s="1"/>
  <c r="C9" i="2"/>
  <c r="D9" i="2" s="1"/>
  <c r="C8" i="2"/>
  <c r="D8" i="2" s="1"/>
  <c r="C7" i="2"/>
  <c r="D7" i="2" s="1"/>
  <c r="AI11" i="2"/>
  <c r="AF11" i="2"/>
  <c r="AC11" i="2"/>
  <c r="Z11" i="2"/>
  <c r="W11" i="2"/>
  <c r="T11" i="2"/>
  <c r="U11" i="2" s="1"/>
  <c r="Q11" i="2"/>
  <c r="N11" i="2"/>
  <c r="K11" i="2"/>
  <c r="H11" i="2"/>
  <c r="I11" i="2" s="1"/>
  <c r="E11" i="2"/>
  <c r="AI10" i="2"/>
  <c r="AF10" i="2"/>
  <c r="AC10" i="2"/>
  <c r="Z10" i="2"/>
  <c r="W10" i="2"/>
  <c r="X10" i="2" s="1"/>
  <c r="Y10" i="2" s="1"/>
  <c r="T10" i="2"/>
  <c r="Q10" i="2"/>
  <c r="N10" i="2"/>
  <c r="K10" i="2"/>
  <c r="L10" i="2" s="1"/>
  <c r="M10" i="2" s="1"/>
  <c r="H10" i="2"/>
  <c r="E10" i="2"/>
  <c r="AI9" i="2"/>
  <c r="AF9" i="2"/>
  <c r="AC9" i="2"/>
  <c r="Z9" i="2"/>
  <c r="W9" i="2"/>
  <c r="T9" i="2"/>
  <c r="Q9" i="2"/>
  <c r="N9" i="2"/>
  <c r="K9" i="2"/>
  <c r="H9" i="2"/>
  <c r="E9" i="2"/>
  <c r="AI8" i="2"/>
  <c r="AF8" i="2"/>
  <c r="AC8" i="2"/>
  <c r="AD8" i="2" s="1"/>
  <c r="AE8" i="2" s="1"/>
  <c r="Z8" i="2"/>
  <c r="W8" i="2"/>
  <c r="T8" i="2"/>
  <c r="Q8" i="2"/>
  <c r="R8" i="2" s="1"/>
  <c r="S8" i="2" s="1"/>
  <c r="N8" i="2"/>
  <c r="K8" i="2"/>
  <c r="H8" i="2"/>
  <c r="E8" i="2"/>
  <c r="F8" i="2" s="1"/>
  <c r="G8" i="2" s="1"/>
  <c r="AI7" i="2"/>
  <c r="AF7" i="2"/>
  <c r="AC7" i="2"/>
  <c r="Z7" i="2"/>
  <c r="W7" i="2"/>
  <c r="T7" i="2"/>
  <c r="Q7" i="2"/>
  <c r="N7" i="2"/>
  <c r="K7" i="2"/>
  <c r="H7" i="2"/>
  <c r="E7" i="2"/>
  <c r="AJ10" i="2" l="1"/>
  <c r="AK10" i="2" s="1"/>
  <c r="I7" i="2"/>
  <c r="J7" i="2" s="1"/>
  <c r="O9" i="2"/>
  <c r="P9" i="2" s="1"/>
  <c r="U7" i="2"/>
  <c r="V7" i="2" s="1"/>
  <c r="AA9" i="2"/>
  <c r="AB9" i="2" s="1"/>
  <c r="AG7" i="2"/>
  <c r="AH7" i="2" s="1"/>
  <c r="AG11" i="2"/>
  <c r="AH11" i="2" s="1"/>
  <c r="V11" i="2"/>
  <c r="F10" i="2"/>
  <c r="G10" i="2" s="1"/>
  <c r="I9" i="2"/>
  <c r="J9" i="2" s="1"/>
  <c r="L8" i="2"/>
  <c r="M8" i="2" s="1"/>
  <c r="O7" i="2"/>
  <c r="P7" i="2" s="1"/>
  <c r="O11" i="2"/>
  <c r="P11" i="2" s="1"/>
  <c r="R10" i="2"/>
  <c r="S10" i="2" s="1"/>
  <c r="U9" i="2"/>
  <c r="V9" i="2" s="1"/>
  <c r="X8" i="2"/>
  <c r="Y8" i="2" s="1"/>
  <c r="AA7" i="2"/>
  <c r="AB7" i="2" s="1"/>
  <c r="AA11" i="2"/>
  <c r="AB11" i="2" s="1"/>
  <c r="AD10" i="2"/>
  <c r="AE10" i="2" s="1"/>
  <c r="AG9" i="2"/>
  <c r="AH9" i="2" s="1"/>
  <c r="AJ8" i="2"/>
  <c r="AK8" i="2" s="1"/>
  <c r="F7" i="2"/>
  <c r="G7" i="2" s="1"/>
  <c r="F11" i="2"/>
  <c r="I10" i="2"/>
  <c r="J10" i="2" s="1"/>
  <c r="L9" i="2"/>
  <c r="M9" i="2" s="1"/>
  <c r="O8" i="2"/>
  <c r="P8" i="2" s="1"/>
  <c r="R7" i="2"/>
  <c r="S7" i="2" s="1"/>
  <c r="R11" i="2"/>
  <c r="S11" i="2" s="1"/>
  <c r="U10" i="2"/>
  <c r="V10" i="2" s="1"/>
  <c r="X9" i="2"/>
  <c r="Y9" i="2" s="1"/>
  <c r="AA8" i="2"/>
  <c r="AB8" i="2" s="1"/>
  <c r="AD7" i="2"/>
  <c r="AE7" i="2" s="1"/>
  <c r="AD11" i="2"/>
  <c r="AE11" i="2" s="1"/>
  <c r="AG10" i="2"/>
  <c r="AH10" i="2" s="1"/>
  <c r="AJ9" i="2"/>
  <c r="AK9" i="2" s="1"/>
  <c r="F9" i="2"/>
  <c r="G9" i="2" s="1"/>
  <c r="I8" i="2"/>
  <c r="J8" i="2" s="1"/>
  <c r="L7" i="2"/>
  <c r="M7" i="2" s="1"/>
  <c r="L11" i="2"/>
  <c r="M11" i="2" s="1"/>
  <c r="O10" i="2"/>
  <c r="P10" i="2" s="1"/>
  <c r="R9" i="2"/>
  <c r="S9" i="2" s="1"/>
  <c r="U8" i="2"/>
  <c r="V8" i="2" s="1"/>
  <c r="X7" i="2"/>
  <c r="Y7" i="2" s="1"/>
  <c r="X11" i="2"/>
  <c r="Y11" i="2" s="1"/>
  <c r="AA10" i="2"/>
  <c r="AB10" i="2" s="1"/>
  <c r="AD9" i="2"/>
  <c r="AE9" i="2" s="1"/>
  <c r="AG8" i="2"/>
  <c r="AH8" i="2" s="1"/>
  <c r="AJ7" i="2"/>
  <c r="AK7" i="2" s="1"/>
  <c r="AJ11" i="2"/>
</calcChain>
</file>

<file path=xl/sharedStrings.xml><?xml version="1.0" encoding="utf-8"?>
<sst xmlns="http://schemas.openxmlformats.org/spreadsheetml/2006/main" count="80" uniqueCount="37">
  <si>
    <t>Membership Type</t>
  </si>
  <si>
    <t>Corporate - Large</t>
  </si>
  <si>
    <t>Corporate - Medium</t>
  </si>
  <si>
    <t>Corporate - Small</t>
  </si>
  <si>
    <t>Individual</t>
  </si>
  <si>
    <t>Student</t>
  </si>
  <si>
    <t>Non-Voting</t>
  </si>
  <si>
    <t>April-March</t>
  </si>
  <si>
    <t>11 months</t>
  </si>
  <si>
    <t>10 months</t>
  </si>
  <si>
    <t>9 months</t>
  </si>
  <si>
    <t>8 months</t>
  </si>
  <si>
    <t>7 months</t>
  </si>
  <si>
    <t>6 months</t>
  </si>
  <si>
    <t>5 months</t>
  </si>
  <si>
    <t>4 months</t>
  </si>
  <si>
    <t>3 months</t>
  </si>
  <si>
    <t>2 months</t>
  </si>
  <si>
    <t>1 month</t>
  </si>
  <si>
    <t>May-March</t>
  </si>
  <si>
    <t>June-March</t>
  </si>
  <si>
    <t>July-March</t>
  </si>
  <si>
    <t>August-March</t>
  </si>
  <si>
    <t>October-March</t>
  </si>
  <si>
    <t>November-March</t>
  </si>
  <si>
    <t>December-March</t>
  </si>
  <si>
    <t>January-March</t>
  </si>
  <si>
    <t>February-March</t>
  </si>
  <si>
    <t>March</t>
  </si>
  <si>
    <t>September-March</t>
  </si>
  <si>
    <t>Pre-GST amount</t>
  </si>
  <si>
    <t>GST</t>
  </si>
  <si>
    <t>Total with GST</t>
  </si>
  <si>
    <t>ANNUAL FEE</t>
  </si>
  <si>
    <t>PRO-RATED FEE</t>
  </si>
  <si>
    <t>12 months</t>
  </si>
  <si>
    <t>Geoscience BC non-voting membership classes: 2023-24 pro-rating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</si>
</sst>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164" fontId="0" fillId="0" borderId="6" xfId="0" applyNumberFormat="1" applyBorder="1" applyAlignment="1">
      <alignment wrapText="1"/>
    </xf>
    <xf numFmtId="0" fontId="0" fillId="0" borderId="7" xfId="0" applyBorder="1" applyAlignment="1">
      <alignment wrapText="1"/>
    </xf>
    <xf numFmtId="164" fontId="0" fillId="0" borderId="8" xfId="0" applyNumberFormat="1" applyBorder="1" applyAlignment="1">
      <alignment wrapText="1"/>
    </xf>
    <xf numFmtId="164" fontId="0" fillId="0" borderId="8" xfId="0" applyNumberFormat="1" applyFont="1" applyBorder="1" applyAlignment="1">
      <alignment wrapText="1"/>
    </xf>
    <xf numFmtId="164" fontId="0" fillId="0" borderId="1" xfId="0" applyNumberFormat="1" applyFill="1" applyBorder="1" applyAlignment="1">
      <alignment wrapText="1"/>
    </xf>
    <xf numFmtId="164" fontId="0" fillId="0" borderId="8" xfId="0" applyNumberFormat="1" applyFill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64" fontId="0" fillId="0" borderId="9" xfId="0" applyNumberForma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268431</xdr:colOff>
      <xdr:row>0</xdr:row>
      <xdr:rowOff>216477</xdr:rowOff>
    </xdr:from>
    <xdr:to>
      <xdr:col>18</xdr:col>
      <xdr:colOff>831203</xdr:colOff>
      <xdr:row>0</xdr:row>
      <xdr:rowOff>1308578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4F02480-1EA3-4BF8-A286-295263A46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28022" y="216477"/>
          <a:ext cx="2658272" cy="1092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D63CF-759F-B94A-9A79-1435D751B0A7}">
  <sheetPr>
    <pageSetUpPr fitToPage="1"/>
  </sheetPr>
  <dimension ref="A1:AK11"/>
  <sheetViews>
    <sheetView tabSelected="1" zoomScale="80" zoomScaleNormal="80" zoomScalePageLayoutView="55" workbookViewId="0">
      <selection activeCell="H14" sqref="H14"/>
    </sheetView>
  </sheetViews>
  <sheetFormatPr baseColWidth="10" defaultColWidth="11" defaultRowHeight="16" x14ac:dyDescent="0.2"/>
  <cols>
    <col min="1" max="1" width="19.33203125" bestFit="1" customWidth="1"/>
    <col min="2" max="2" width="17.1640625" bestFit="1" customWidth="1"/>
    <col min="3" max="3" width="9.33203125" bestFit="1" customWidth="1"/>
    <col min="4" max="4" width="16" bestFit="1" customWidth="1"/>
    <col min="5" max="5" width="17.1640625" bestFit="1" customWidth="1"/>
    <col min="6" max="6" width="9.33203125" bestFit="1" customWidth="1"/>
    <col min="7" max="7" width="16" bestFit="1" customWidth="1"/>
    <col min="8" max="8" width="17.1640625" bestFit="1" customWidth="1"/>
    <col min="9" max="9" width="9.33203125" bestFit="1" customWidth="1"/>
    <col min="10" max="10" width="16" bestFit="1" customWidth="1"/>
    <col min="11" max="11" width="17.1640625" bestFit="1" customWidth="1"/>
    <col min="12" max="12" width="9.33203125" bestFit="1" customWidth="1"/>
    <col min="13" max="13" width="16" bestFit="1" customWidth="1"/>
    <col min="14" max="14" width="17.1640625" bestFit="1" customWidth="1"/>
    <col min="15" max="15" width="9.33203125" bestFit="1" customWidth="1"/>
    <col min="16" max="16" width="16" bestFit="1" customWidth="1"/>
    <col min="17" max="17" width="18" bestFit="1" customWidth="1"/>
    <col min="18" max="18" width="9.33203125" bestFit="1" customWidth="1"/>
    <col min="19" max="19" width="16" bestFit="1" customWidth="1"/>
    <col min="20" max="20" width="17.1640625" bestFit="1" customWidth="1"/>
    <col min="21" max="21" width="9.33203125" bestFit="1" customWidth="1"/>
    <col min="22" max="22" width="16" bestFit="1" customWidth="1"/>
    <col min="23" max="23" width="18" bestFit="1" customWidth="1"/>
    <col min="24" max="24" width="9.33203125" bestFit="1" customWidth="1"/>
    <col min="25" max="25" width="16" bestFit="1" customWidth="1"/>
    <col min="26" max="26" width="17.5" bestFit="1" customWidth="1"/>
    <col min="27" max="27" width="9.33203125" bestFit="1" customWidth="1"/>
    <col min="28" max="28" width="16" bestFit="1" customWidth="1"/>
    <col min="29" max="29" width="17.1640625" bestFit="1" customWidth="1"/>
    <col min="30" max="30" width="9.33203125" bestFit="1" customWidth="1"/>
    <col min="31" max="31" width="16" bestFit="1" customWidth="1"/>
    <col min="32" max="32" width="17.1640625" bestFit="1" customWidth="1"/>
    <col min="33" max="33" width="8" bestFit="1" customWidth="1"/>
    <col min="34" max="34" width="16" bestFit="1" customWidth="1"/>
    <col min="35" max="35" width="17.1640625" bestFit="1" customWidth="1"/>
    <col min="36" max="36" width="8" bestFit="1" customWidth="1"/>
    <col min="37" max="37" width="16" bestFit="1" customWidth="1"/>
  </cols>
  <sheetData>
    <row r="1" spans="1:37" ht="131.75" customHeight="1" x14ac:dyDescent="0.35">
      <c r="A1" s="18" t="s">
        <v>36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20"/>
    </row>
    <row r="2" spans="1:37" ht="72.5" customHeight="1" x14ac:dyDescent="0.2">
      <c r="A2" s="6"/>
      <c r="B2" s="1" t="s">
        <v>33</v>
      </c>
      <c r="C2" s="2"/>
      <c r="D2" s="2"/>
      <c r="E2" s="1" t="s">
        <v>34</v>
      </c>
      <c r="F2" s="2"/>
      <c r="G2" s="2"/>
      <c r="H2" s="1" t="s">
        <v>34</v>
      </c>
      <c r="I2" s="2"/>
      <c r="J2" s="2"/>
      <c r="K2" s="1" t="s">
        <v>34</v>
      </c>
      <c r="L2" s="2"/>
      <c r="M2" s="2"/>
      <c r="N2" s="1" t="s">
        <v>34</v>
      </c>
      <c r="O2" s="2"/>
      <c r="P2" s="2"/>
      <c r="Q2" s="1" t="s">
        <v>34</v>
      </c>
      <c r="R2" s="2"/>
      <c r="S2" s="2"/>
      <c r="T2" s="1" t="s">
        <v>34</v>
      </c>
      <c r="U2" s="2"/>
      <c r="V2" s="2"/>
      <c r="W2" s="1" t="s">
        <v>34</v>
      </c>
      <c r="X2" s="2"/>
      <c r="Y2" s="2"/>
      <c r="Z2" s="1" t="s">
        <v>34</v>
      </c>
      <c r="AA2" s="2"/>
      <c r="AB2" s="2"/>
      <c r="AC2" s="1" t="s">
        <v>34</v>
      </c>
      <c r="AD2" s="2"/>
      <c r="AE2" s="2"/>
      <c r="AF2" s="1" t="s">
        <v>34</v>
      </c>
      <c r="AG2" s="2"/>
      <c r="AH2" s="2"/>
      <c r="AI2" s="1" t="s">
        <v>34</v>
      </c>
      <c r="AJ2" s="2"/>
      <c r="AK2" s="7"/>
    </row>
    <row r="3" spans="1:37" ht="17" x14ac:dyDescent="0.2">
      <c r="A3" s="6"/>
      <c r="B3" s="1" t="s">
        <v>35</v>
      </c>
      <c r="C3" s="2"/>
      <c r="D3" s="2"/>
      <c r="E3" s="1" t="s">
        <v>8</v>
      </c>
      <c r="F3" s="2"/>
      <c r="G3" s="2"/>
      <c r="H3" s="1" t="s">
        <v>9</v>
      </c>
      <c r="I3" s="1"/>
      <c r="J3" s="1"/>
      <c r="K3" s="1" t="s">
        <v>10</v>
      </c>
      <c r="L3" s="1"/>
      <c r="M3" s="1"/>
      <c r="N3" s="1" t="s">
        <v>11</v>
      </c>
      <c r="O3" s="1"/>
      <c r="P3" s="1"/>
      <c r="Q3" s="1" t="s">
        <v>12</v>
      </c>
      <c r="R3" s="1"/>
      <c r="S3" s="1"/>
      <c r="T3" s="1" t="s">
        <v>13</v>
      </c>
      <c r="U3" s="1"/>
      <c r="V3" s="1"/>
      <c r="W3" s="1" t="s">
        <v>14</v>
      </c>
      <c r="X3" s="1"/>
      <c r="Y3" s="1"/>
      <c r="Z3" s="1" t="s">
        <v>15</v>
      </c>
      <c r="AA3" s="1"/>
      <c r="AB3" s="1"/>
      <c r="AC3" s="1" t="s">
        <v>16</v>
      </c>
      <c r="AD3" s="1"/>
      <c r="AE3" s="1"/>
      <c r="AF3" s="1" t="s">
        <v>17</v>
      </c>
      <c r="AG3" s="1"/>
      <c r="AH3" s="1"/>
      <c r="AI3" s="1" t="s">
        <v>18</v>
      </c>
      <c r="AJ3" s="2"/>
      <c r="AK3" s="7"/>
    </row>
    <row r="4" spans="1:37" ht="17" x14ac:dyDescent="0.2">
      <c r="A4" s="8" t="s">
        <v>6</v>
      </c>
      <c r="B4" s="1" t="s">
        <v>7</v>
      </c>
      <c r="C4" s="1"/>
      <c r="D4" s="1"/>
      <c r="E4" s="1" t="s">
        <v>19</v>
      </c>
      <c r="F4" s="1"/>
      <c r="G4" s="1"/>
      <c r="H4" s="1" t="s">
        <v>20</v>
      </c>
      <c r="I4" s="1"/>
      <c r="J4" s="1"/>
      <c r="K4" s="1" t="s">
        <v>21</v>
      </c>
      <c r="L4" s="1"/>
      <c r="M4" s="1"/>
      <c r="N4" s="1" t="s">
        <v>22</v>
      </c>
      <c r="O4" s="1"/>
      <c r="P4" s="1"/>
      <c r="Q4" s="1" t="s">
        <v>29</v>
      </c>
      <c r="R4" s="1"/>
      <c r="S4" s="1"/>
      <c r="T4" s="1" t="s">
        <v>23</v>
      </c>
      <c r="U4" s="1"/>
      <c r="V4" s="1"/>
      <c r="W4" s="1" t="s">
        <v>24</v>
      </c>
      <c r="X4" s="1"/>
      <c r="Y4" s="1"/>
      <c r="Z4" s="1" t="s">
        <v>25</v>
      </c>
      <c r="AA4" s="1"/>
      <c r="AB4" s="1"/>
      <c r="AC4" s="1" t="s">
        <v>26</v>
      </c>
      <c r="AD4" s="1"/>
      <c r="AE4" s="1"/>
      <c r="AF4" s="1" t="s">
        <v>27</v>
      </c>
      <c r="AG4" s="1"/>
      <c r="AH4" s="1"/>
      <c r="AI4" s="1" t="s">
        <v>28</v>
      </c>
      <c r="AJ4" s="1"/>
      <c r="AK4" s="9"/>
    </row>
    <row r="5" spans="1:37" ht="17" x14ac:dyDescent="0.2">
      <c r="A5" s="8" t="s">
        <v>0</v>
      </c>
      <c r="B5" s="2" t="s">
        <v>30</v>
      </c>
      <c r="C5" s="1" t="s">
        <v>31</v>
      </c>
      <c r="D5" s="1" t="s">
        <v>32</v>
      </c>
      <c r="E5" s="2" t="s">
        <v>30</v>
      </c>
      <c r="F5" s="1" t="s">
        <v>31</v>
      </c>
      <c r="G5" s="1" t="s">
        <v>32</v>
      </c>
      <c r="H5" s="2" t="s">
        <v>30</v>
      </c>
      <c r="I5" s="1" t="s">
        <v>31</v>
      </c>
      <c r="J5" s="1" t="s">
        <v>32</v>
      </c>
      <c r="K5" s="2" t="s">
        <v>30</v>
      </c>
      <c r="L5" s="1" t="s">
        <v>31</v>
      </c>
      <c r="M5" s="1" t="s">
        <v>32</v>
      </c>
      <c r="N5" s="2" t="s">
        <v>30</v>
      </c>
      <c r="O5" s="1" t="s">
        <v>31</v>
      </c>
      <c r="P5" s="1" t="s">
        <v>32</v>
      </c>
      <c r="Q5" s="2" t="s">
        <v>30</v>
      </c>
      <c r="R5" s="1" t="s">
        <v>31</v>
      </c>
      <c r="S5" s="1" t="s">
        <v>32</v>
      </c>
      <c r="T5" s="2" t="s">
        <v>30</v>
      </c>
      <c r="U5" s="1" t="s">
        <v>31</v>
      </c>
      <c r="V5" s="1" t="s">
        <v>32</v>
      </c>
      <c r="W5" s="2" t="s">
        <v>30</v>
      </c>
      <c r="X5" s="1" t="s">
        <v>31</v>
      </c>
      <c r="Y5" s="1" t="s">
        <v>32</v>
      </c>
      <c r="Z5" s="2" t="s">
        <v>30</v>
      </c>
      <c r="AA5" s="1" t="s">
        <v>31</v>
      </c>
      <c r="AB5" s="1" t="s">
        <v>32</v>
      </c>
      <c r="AC5" s="2" t="s">
        <v>30</v>
      </c>
      <c r="AD5" s="1" t="s">
        <v>31</v>
      </c>
      <c r="AE5" s="1" t="s">
        <v>32</v>
      </c>
      <c r="AF5" s="2" t="s">
        <v>30</v>
      </c>
      <c r="AG5" s="1" t="s">
        <v>31</v>
      </c>
      <c r="AH5" s="1" t="s">
        <v>32</v>
      </c>
      <c r="AI5" s="2" t="s">
        <v>30</v>
      </c>
      <c r="AJ5" s="1" t="s">
        <v>31</v>
      </c>
      <c r="AK5" s="9" t="s">
        <v>32</v>
      </c>
    </row>
    <row r="6" spans="1:37" x14ac:dyDescent="0.2">
      <c r="A6" s="10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11"/>
    </row>
    <row r="7" spans="1:37" ht="17" x14ac:dyDescent="0.2">
      <c r="A7" s="10" t="s">
        <v>1</v>
      </c>
      <c r="B7" s="4">
        <v>10000</v>
      </c>
      <c r="C7" s="4">
        <f>+B7*0.05</f>
        <v>500</v>
      </c>
      <c r="D7" s="5">
        <f>+B7+C7</f>
        <v>10500</v>
      </c>
      <c r="E7" s="4">
        <f>+B7*0.916666666666667</f>
        <v>9166.6666666666697</v>
      </c>
      <c r="F7" s="4">
        <f>+E7*0.05</f>
        <v>458.33333333333348</v>
      </c>
      <c r="G7" s="4">
        <f>+E7+F7</f>
        <v>9625.0000000000036</v>
      </c>
      <c r="H7" s="16">
        <f>+B7*0.833333333333333</f>
        <v>8333.3333333333303</v>
      </c>
      <c r="I7" s="16">
        <f>+H7*0.05</f>
        <v>416.66666666666652</v>
      </c>
      <c r="J7" s="16">
        <f>+H7+I7</f>
        <v>8749.9999999999964</v>
      </c>
      <c r="K7" s="4">
        <f>+B7*0.75</f>
        <v>7500</v>
      </c>
      <c r="L7" s="4">
        <f>+K7*0.05</f>
        <v>375</v>
      </c>
      <c r="M7" s="4">
        <f>+K7+L7</f>
        <v>7875</v>
      </c>
      <c r="N7" s="4">
        <f>+B7*0.666666666666667</f>
        <v>6666.6666666666697</v>
      </c>
      <c r="O7" s="4">
        <f>+N7*0.05</f>
        <v>333.33333333333348</v>
      </c>
      <c r="P7" s="4">
        <f>+N7+O7</f>
        <v>7000.0000000000036</v>
      </c>
      <c r="Q7" s="4">
        <f>+B7*0.583333333333333</f>
        <v>5833.3333333333303</v>
      </c>
      <c r="R7" s="4">
        <f>+Q7*0.05</f>
        <v>291.66666666666652</v>
      </c>
      <c r="S7" s="4">
        <f>+Q7+R7</f>
        <v>6124.9999999999964</v>
      </c>
      <c r="T7" s="4">
        <f>B7*6/12</f>
        <v>5000</v>
      </c>
      <c r="U7" s="4">
        <f>+T7*0.05</f>
        <v>250</v>
      </c>
      <c r="V7" s="4">
        <f>+T7+U7</f>
        <v>5250</v>
      </c>
      <c r="W7" s="4">
        <f>+B7*0.416666666666667</f>
        <v>4166.6666666666706</v>
      </c>
      <c r="X7" s="4">
        <f>+W7*0.05</f>
        <v>208.33333333333354</v>
      </c>
      <c r="Y7" s="4">
        <f>+W7+X7</f>
        <v>4375.0000000000045</v>
      </c>
      <c r="Z7" s="4">
        <f>+B7*0.333333333333333</f>
        <v>3333.3333333333298</v>
      </c>
      <c r="AA7" s="4">
        <f>+Z7*0.05</f>
        <v>166.66666666666652</v>
      </c>
      <c r="AB7" s="4">
        <f>+Z7+AA7</f>
        <v>3499.9999999999964</v>
      </c>
      <c r="AC7" s="4">
        <f>+B7*0.25</f>
        <v>2500</v>
      </c>
      <c r="AD7" s="4">
        <f>+AC7*0.05</f>
        <v>125</v>
      </c>
      <c r="AE7" s="4">
        <f>+AC7+AD7</f>
        <v>2625</v>
      </c>
      <c r="AF7" s="4">
        <f>+B7*0.166666666666667</f>
        <v>1666.6666666666699</v>
      </c>
      <c r="AG7" s="4">
        <f>+AF7*0.05</f>
        <v>83.333333333333499</v>
      </c>
      <c r="AH7" s="4">
        <f>+AF7+AG7</f>
        <v>1750.0000000000034</v>
      </c>
      <c r="AI7" s="4">
        <f>+B7*0.0833333333333333</f>
        <v>833.33333333333303</v>
      </c>
      <c r="AJ7" s="4">
        <f>+AI7*0.05</f>
        <v>41.666666666666657</v>
      </c>
      <c r="AK7" s="12">
        <f>+AI7+AJ7</f>
        <v>874.99999999999966</v>
      </c>
    </row>
    <row r="8" spans="1:37" ht="17" x14ac:dyDescent="0.2">
      <c r="A8" s="10" t="s">
        <v>2</v>
      </c>
      <c r="B8" s="4">
        <v>5000</v>
      </c>
      <c r="C8" s="4">
        <f t="shared" ref="C8:C11" si="0">+B8*0.05</f>
        <v>250</v>
      </c>
      <c r="D8" s="5">
        <f t="shared" ref="D8:D11" si="1">+B8+C8</f>
        <v>5250</v>
      </c>
      <c r="E8" s="4">
        <f t="shared" ref="E8:E11" si="2">+B8*0.916666666666667</f>
        <v>4583.3333333333348</v>
      </c>
      <c r="F8" s="4">
        <f t="shared" ref="F8:F11" si="3">+E8*0.05</f>
        <v>229.16666666666674</v>
      </c>
      <c r="G8" s="4">
        <f t="shared" ref="G8:G10" si="4">+E8+F8</f>
        <v>4812.5000000000018</v>
      </c>
      <c r="H8" s="16">
        <f t="shared" ref="H8:H11" si="5">+B8*0.833333333333333</f>
        <v>4166.6666666666652</v>
      </c>
      <c r="I8" s="16">
        <f t="shared" ref="I8:I11" si="6">+H8*0.05</f>
        <v>208.33333333333326</v>
      </c>
      <c r="J8" s="16">
        <f t="shared" ref="J8:J10" si="7">+H8+I8</f>
        <v>4374.9999999999982</v>
      </c>
      <c r="K8" s="4">
        <f t="shared" ref="K8:K11" si="8">+B8*0.75</f>
        <v>3750</v>
      </c>
      <c r="L8" s="4">
        <f t="shared" ref="L8:L11" si="9">+K8*0.05</f>
        <v>187.5</v>
      </c>
      <c r="M8" s="4">
        <f t="shared" ref="M8:M11" si="10">+K8+L8</f>
        <v>3937.5</v>
      </c>
      <c r="N8" s="4">
        <f t="shared" ref="N8:N11" si="11">+B8*0.666666666666667</f>
        <v>3333.3333333333348</v>
      </c>
      <c r="O8" s="4">
        <f t="shared" ref="O8:O11" si="12">+N8*0.05</f>
        <v>166.66666666666674</v>
      </c>
      <c r="P8" s="4">
        <f t="shared" ref="P8:P11" si="13">+N8+O8</f>
        <v>3500.0000000000018</v>
      </c>
      <c r="Q8" s="4">
        <f t="shared" ref="Q8:Q11" si="14">+B8*0.583333333333333</f>
        <v>2916.6666666666652</v>
      </c>
      <c r="R8" s="4">
        <f t="shared" ref="R8:R11" si="15">+Q8*0.05</f>
        <v>145.83333333333326</v>
      </c>
      <c r="S8" s="4">
        <f t="shared" ref="S8:S11" si="16">+Q8+R8</f>
        <v>3062.4999999999982</v>
      </c>
      <c r="T8" s="4">
        <f t="shared" ref="T8:T11" si="17">B8*6/12</f>
        <v>2500</v>
      </c>
      <c r="U8" s="4">
        <f t="shared" ref="U8:U11" si="18">+T8*0.05</f>
        <v>125</v>
      </c>
      <c r="V8" s="4">
        <f t="shared" ref="V8:V11" si="19">+T8+U8</f>
        <v>2625</v>
      </c>
      <c r="W8" s="4">
        <f t="shared" ref="W8:W11" si="20">+B8*0.416666666666667</f>
        <v>2083.3333333333353</v>
      </c>
      <c r="X8" s="4">
        <f t="shared" ref="X8:X11" si="21">+W8*0.05</f>
        <v>104.16666666666677</v>
      </c>
      <c r="Y8" s="4">
        <f t="shared" ref="Y8:Y11" si="22">+W8+X8</f>
        <v>2187.5000000000023</v>
      </c>
      <c r="Z8" s="4">
        <f t="shared" ref="Z8:Z11" si="23">+B8*0.333333333333333</f>
        <v>1666.6666666666649</v>
      </c>
      <c r="AA8" s="4">
        <f t="shared" ref="AA8:AA11" si="24">+Z8*0.05</f>
        <v>83.333333333333258</v>
      </c>
      <c r="AB8" s="4">
        <f t="shared" ref="AB8:AB11" si="25">+Z8+AA8</f>
        <v>1749.9999999999982</v>
      </c>
      <c r="AC8" s="4">
        <f t="shared" ref="AC8:AC11" si="26">+B8*0.25</f>
        <v>1250</v>
      </c>
      <c r="AD8" s="4">
        <f t="shared" ref="AD8:AD11" si="27">+AC8*0.05</f>
        <v>62.5</v>
      </c>
      <c r="AE8" s="4">
        <f t="shared" ref="AE8:AE11" si="28">+AC8+AD8</f>
        <v>1312.5</v>
      </c>
      <c r="AF8" s="4">
        <f t="shared" ref="AF8:AF11" si="29">+B8*0.166666666666667</f>
        <v>833.33333333333496</v>
      </c>
      <c r="AG8" s="4">
        <f t="shared" ref="AG8:AG11" si="30">+AF8*0.05</f>
        <v>41.66666666666675</v>
      </c>
      <c r="AH8" s="4">
        <f t="shared" ref="AH8:AH11" si="31">+AF8+AG8</f>
        <v>875.00000000000171</v>
      </c>
      <c r="AI8" s="4">
        <f t="shared" ref="AI8:AI11" si="32">+B8*0.0833333333333333</f>
        <v>416.66666666666652</v>
      </c>
      <c r="AJ8" s="4">
        <f t="shared" ref="AJ8:AJ11" si="33">+AI8*0.05</f>
        <v>20.833333333333329</v>
      </c>
      <c r="AK8" s="12">
        <f t="shared" ref="AK8:AK10" si="34">+AI8+AJ8</f>
        <v>437.49999999999983</v>
      </c>
    </row>
    <row r="9" spans="1:37" ht="17" x14ac:dyDescent="0.2">
      <c r="A9" s="10" t="s">
        <v>3</v>
      </c>
      <c r="B9" s="4">
        <v>2500</v>
      </c>
      <c r="C9" s="4">
        <f t="shared" si="0"/>
        <v>125</v>
      </c>
      <c r="D9" s="5">
        <f t="shared" si="1"/>
        <v>2625</v>
      </c>
      <c r="E9" s="4">
        <f t="shared" si="2"/>
        <v>2291.6666666666674</v>
      </c>
      <c r="F9" s="4">
        <f t="shared" si="3"/>
        <v>114.58333333333337</v>
      </c>
      <c r="G9" s="4">
        <f t="shared" si="4"/>
        <v>2406.2500000000009</v>
      </c>
      <c r="H9" s="16">
        <f t="shared" si="5"/>
        <v>2083.3333333333326</v>
      </c>
      <c r="I9" s="16">
        <f t="shared" si="6"/>
        <v>104.16666666666663</v>
      </c>
      <c r="J9" s="16">
        <f t="shared" si="7"/>
        <v>2187.4999999999991</v>
      </c>
      <c r="K9" s="4">
        <f t="shared" si="8"/>
        <v>1875</v>
      </c>
      <c r="L9" s="4">
        <f t="shared" si="9"/>
        <v>93.75</v>
      </c>
      <c r="M9" s="4">
        <f t="shared" si="10"/>
        <v>1968.75</v>
      </c>
      <c r="N9" s="4">
        <f t="shared" si="11"/>
        <v>1666.6666666666674</v>
      </c>
      <c r="O9" s="4">
        <f t="shared" si="12"/>
        <v>83.333333333333371</v>
      </c>
      <c r="P9" s="4">
        <f t="shared" si="13"/>
        <v>1750.0000000000009</v>
      </c>
      <c r="Q9" s="4">
        <f t="shared" si="14"/>
        <v>1458.3333333333326</v>
      </c>
      <c r="R9" s="4">
        <f t="shared" si="15"/>
        <v>72.916666666666629</v>
      </c>
      <c r="S9" s="4">
        <f t="shared" si="16"/>
        <v>1531.2499999999991</v>
      </c>
      <c r="T9" s="4">
        <f t="shared" si="17"/>
        <v>1250</v>
      </c>
      <c r="U9" s="4">
        <f t="shared" si="18"/>
        <v>62.5</v>
      </c>
      <c r="V9" s="4">
        <f t="shared" si="19"/>
        <v>1312.5</v>
      </c>
      <c r="W9" s="4">
        <f t="shared" si="20"/>
        <v>1041.6666666666677</v>
      </c>
      <c r="X9" s="4">
        <f t="shared" si="21"/>
        <v>52.083333333333385</v>
      </c>
      <c r="Y9" s="4">
        <f t="shared" si="22"/>
        <v>1093.7500000000011</v>
      </c>
      <c r="Z9" s="4">
        <f t="shared" si="23"/>
        <v>833.33333333333246</v>
      </c>
      <c r="AA9" s="4">
        <f t="shared" si="24"/>
        <v>41.666666666666629</v>
      </c>
      <c r="AB9" s="4">
        <f t="shared" si="25"/>
        <v>874.99999999999909</v>
      </c>
      <c r="AC9" s="4">
        <f t="shared" si="26"/>
        <v>625</v>
      </c>
      <c r="AD9" s="4">
        <f t="shared" si="27"/>
        <v>31.25</v>
      </c>
      <c r="AE9" s="4">
        <f t="shared" si="28"/>
        <v>656.25</v>
      </c>
      <c r="AF9" s="4">
        <f t="shared" si="29"/>
        <v>416.66666666666748</v>
      </c>
      <c r="AG9" s="4">
        <f t="shared" si="30"/>
        <v>20.833333333333375</v>
      </c>
      <c r="AH9" s="4">
        <f t="shared" si="31"/>
        <v>437.50000000000085</v>
      </c>
      <c r="AI9" s="4">
        <f t="shared" si="32"/>
        <v>208.33333333333326</v>
      </c>
      <c r="AJ9" s="4">
        <f t="shared" si="33"/>
        <v>10.416666666666664</v>
      </c>
      <c r="AK9" s="12">
        <f t="shared" si="34"/>
        <v>218.74999999999991</v>
      </c>
    </row>
    <row r="10" spans="1:37" ht="17" x14ac:dyDescent="0.2">
      <c r="A10" s="10" t="s">
        <v>4</v>
      </c>
      <c r="B10" s="4">
        <v>100</v>
      </c>
      <c r="C10" s="4">
        <f t="shared" si="0"/>
        <v>5</v>
      </c>
      <c r="D10" s="5">
        <f t="shared" si="1"/>
        <v>105</v>
      </c>
      <c r="E10" s="4">
        <f t="shared" si="2"/>
        <v>91.6666666666667</v>
      </c>
      <c r="F10" s="4">
        <f t="shared" si="3"/>
        <v>4.5833333333333348</v>
      </c>
      <c r="G10" s="16">
        <f t="shared" si="4"/>
        <v>96.250000000000028</v>
      </c>
      <c r="H10" s="16">
        <f t="shared" si="5"/>
        <v>83.3333333333333</v>
      </c>
      <c r="I10" s="16">
        <f t="shared" si="6"/>
        <v>4.1666666666666652</v>
      </c>
      <c r="J10" s="16">
        <f t="shared" si="7"/>
        <v>87.499999999999972</v>
      </c>
      <c r="K10" s="4">
        <f t="shared" si="8"/>
        <v>75</v>
      </c>
      <c r="L10" s="4">
        <f t="shared" si="9"/>
        <v>3.75</v>
      </c>
      <c r="M10" s="4">
        <f t="shared" si="10"/>
        <v>78.75</v>
      </c>
      <c r="N10" s="4">
        <f t="shared" si="11"/>
        <v>66.6666666666667</v>
      </c>
      <c r="O10" s="4">
        <f t="shared" si="12"/>
        <v>3.3333333333333353</v>
      </c>
      <c r="P10" s="4">
        <f t="shared" si="13"/>
        <v>70.000000000000028</v>
      </c>
      <c r="Q10" s="4">
        <f t="shared" si="14"/>
        <v>58.3333333333333</v>
      </c>
      <c r="R10" s="4">
        <f t="shared" si="15"/>
        <v>2.9166666666666652</v>
      </c>
      <c r="S10" s="4">
        <f t="shared" si="16"/>
        <v>61.249999999999964</v>
      </c>
      <c r="T10" s="4">
        <f t="shared" si="17"/>
        <v>50</v>
      </c>
      <c r="U10" s="4">
        <f t="shared" si="18"/>
        <v>2.5</v>
      </c>
      <c r="V10" s="4">
        <f t="shared" si="19"/>
        <v>52.5</v>
      </c>
      <c r="W10" s="4">
        <f t="shared" si="20"/>
        <v>41.6666666666667</v>
      </c>
      <c r="X10" s="4">
        <f t="shared" si="21"/>
        <v>2.0833333333333353</v>
      </c>
      <c r="Y10" s="4">
        <f t="shared" si="22"/>
        <v>43.750000000000036</v>
      </c>
      <c r="Z10" s="4">
        <f t="shared" si="23"/>
        <v>33.3333333333333</v>
      </c>
      <c r="AA10" s="4">
        <f t="shared" si="24"/>
        <v>1.6666666666666652</v>
      </c>
      <c r="AB10" s="4">
        <f t="shared" si="25"/>
        <v>34.999999999999964</v>
      </c>
      <c r="AC10" s="4">
        <f t="shared" si="26"/>
        <v>25</v>
      </c>
      <c r="AD10" s="4">
        <f t="shared" si="27"/>
        <v>1.25</v>
      </c>
      <c r="AE10" s="4">
        <f t="shared" si="28"/>
        <v>26.25</v>
      </c>
      <c r="AF10" s="4">
        <f t="shared" si="29"/>
        <v>16.6666666666667</v>
      </c>
      <c r="AG10" s="4">
        <f t="shared" si="30"/>
        <v>0.83333333333333504</v>
      </c>
      <c r="AH10" s="4">
        <f t="shared" si="31"/>
        <v>17.500000000000036</v>
      </c>
      <c r="AI10" s="4">
        <f t="shared" si="32"/>
        <v>8.3333333333333304</v>
      </c>
      <c r="AJ10" s="4">
        <f t="shared" si="33"/>
        <v>0.41666666666666652</v>
      </c>
      <c r="AK10" s="12">
        <f t="shared" si="34"/>
        <v>8.7499999999999964</v>
      </c>
    </row>
    <row r="11" spans="1:37" ht="17" x14ac:dyDescent="0.2">
      <c r="A11" s="13" t="s">
        <v>5</v>
      </c>
      <c r="B11" s="14">
        <v>25</v>
      </c>
      <c r="C11" s="14">
        <f t="shared" si="0"/>
        <v>1.25</v>
      </c>
      <c r="D11" s="15">
        <f t="shared" si="1"/>
        <v>26.25</v>
      </c>
      <c r="E11" s="14">
        <f t="shared" si="2"/>
        <v>22.916666666666675</v>
      </c>
      <c r="F11" s="14">
        <f t="shared" si="3"/>
        <v>1.1458333333333337</v>
      </c>
      <c r="G11" s="17">
        <f>+E11+F11+0.01</f>
        <v>24.072500000000009</v>
      </c>
      <c r="H11" s="17">
        <f t="shared" si="5"/>
        <v>20.833333333333325</v>
      </c>
      <c r="I11" s="17">
        <f t="shared" si="6"/>
        <v>1.0416666666666663</v>
      </c>
      <c r="J11" s="17">
        <f>+H11+I11-0.01</f>
        <v>21.864999999999991</v>
      </c>
      <c r="K11" s="14">
        <f t="shared" si="8"/>
        <v>18.75</v>
      </c>
      <c r="L11" s="14">
        <f t="shared" si="9"/>
        <v>0.9375</v>
      </c>
      <c r="M11" s="14">
        <f t="shared" si="10"/>
        <v>19.6875</v>
      </c>
      <c r="N11" s="14">
        <f t="shared" si="11"/>
        <v>16.666666666666675</v>
      </c>
      <c r="O11" s="14">
        <f t="shared" si="12"/>
        <v>0.83333333333333381</v>
      </c>
      <c r="P11" s="14">
        <f t="shared" si="13"/>
        <v>17.500000000000007</v>
      </c>
      <c r="Q11" s="14">
        <f t="shared" si="14"/>
        <v>14.583333333333325</v>
      </c>
      <c r="R11" s="14">
        <f t="shared" si="15"/>
        <v>0.7291666666666663</v>
      </c>
      <c r="S11" s="14">
        <f t="shared" si="16"/>
        <v>15.312499999999991</v>
      </c>
      <c r="T11" s="14">
        <f t="shared" si="17"/>
        <v>12.5</v>
      </c>
      <c r="U11" s="14">
        <f t="shared" si="18"/>
        <v>0.625</v>
      </c>
      <c r="V11" s="14">
        <f t="shared" si="19"/>
        <v>13.125</v>
      </c>
      <c r="W11" s="14">
        <f t="shared" si="20"/>
        <v>10.416666666666675</v>
      </c>
      <c r="X11" s="14">
        <f t="shared" si="21"/>
        <v>0.52083333333333381</v>
      </c>
      <c r="Y11" s="14">
        <f t="shared" si="22"/>
        <v>10.937500000000009</v>
      </c>
      <c r="Z11" s="14">
        <f t="shared" si="23"/>
        <v>8.333333333333325</v>
      </c>
      <c r="AA11" s="14">
        <f t="shared" si="24"/>
        <v>0.4166666666666663</v>
      </c>
      <c r="AB11" s="14">
        <f t="shared" si="25"/>
        <v>8.7499999999999911</v>
      </c>
      <c r="AC11" s="14">
        <f t="shared" si="26"/>
        <v>6.25</v>
      </c>
      <c r="AD11" s="14">
        <f t="shared" si="27"/>
        <v>0.3125</v>
      </c>
      <c r="AE11" s="14">
        <f t="shared" si="28"/>
        <v>6.5625</v>
      </c>
      <c r="AF11" s="14">
        <f t="shared" si="29"/>
        <v>4.166666666666675</v>
      </c>
      <c r="AG11" s="14">
        <f t="shared" si="30"/>
        <v>0.20833333333333376</v>
      </c>
      <c r="AH11" s="14">
        <f t="shared" si="31"/>
        <v>4.3750000000000089</v>
      </c>
      <c r="AI11" s="14">
        <f t="shared" si="32"/>
        <v>2.0833333333333326</v>
      </c>
      <c r="AJ11" s="14">
        <f t="shared" si="33"/>
        <v>0.10416666666666663</v>
      </c>
      <c r="AK11" s="21">
        <f>+AI11+AJ11-0.01</f>
        <v>2.1774999999999993</v>
      </c>
    </row>
  </sheetData>
  <mergeCells count="1">
    <mergeCell ref="A1:AK1"/>
  </mergeCells>
  <pageMargins left="0.7" right="0.7" top="0.75" bottom="0.75" header="0.3" footer="0.3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Rhonda Schultz</dc:creator>
  <cp:lastModifiedBy>Rhonda Schultz</cp:lastModifiedBy>
  <cp:lastPrinted>2022-04-22T18:58:05Z</cp:lastPrinted>
  <dcterms:created xsi:type="dcterms:W3CDTF">2022-04-06T19:56:25Z</dcterms:created>
  <dcterms:modified xsi:type="dcterms:W3CDTF">2023-01-05T01:08:11Z</dcterms:modified>
</cp:coreProperties>
</file>